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1055" tabRatio="785" activeTab="1"/>
  </bookViews>
  <sheets>
    <sheet name="Очное обучение" sheetId="1" r:id="rId1"/>
    <sheet name="Заочное обучение" sheetId="2" r:id="rId2"/>
    <sheet name="Лист1" sheetId="3" r:id="rId3"/>
  </sheets>
  <definedNames>
    <definedName name="_xlnm.Print_Area" localSheetId="1">'Заочное обучение'!$A$1:$M$27</definedName>
    <definedName name="_xlnm.Print_Area" localSheetId="0">'Очное обучение'!$A$1:$U$37</definedName>
  </definedNames>
  <calcPr fullCalcOnLoad="1"/>
</workbook>
</file>

<file path=xl/sharedStrings.xml><?xml version="1.0" encoding="utf-8"?>
<sst xmlns="http://schemas.openxmlformats.org/spreadsheetml/2006/main" count="91" uniqueCount="61">
  <si>
    <t>ФИНАНСОВО-ЭКОНОМИЧЕСКИЙ ФАКУЛЬТЕТ</t>
  </si>
  <si>
    <t xml:space="preserve">ИНФОРМАЦИОННО-ТЕХНОЛОГИЧЕСКИЙ ФАКУЛЬТЕТ </t>
  </si>
  <si>
    <t>Финансы и кредит</t>
  </si>
  <si>
    <t>Профиль</t>
  </si>
  <si>
    <t>Бухгалтерский учет</t>
  </si>
  <si>
    <t>Экономика предприятий и организаций</t>
  </si>
  <si>
    <t>080100 62   Экономика</t>
  </si>
  <si>
    <t xml:space="preserve">080200 62   Менеджмент </t>
  </si>
  <si>
    <t>221400 62   Управление качеством</t>
  </si>
  <si>
    <t>220400 62   Управление в технических системах</t>
  </si>
  <si>
    <t>030300 62   Психология</t>
  </si>
  <si>
    <t xml:space="preserve">040100 62   Социология </t>
  </si>
  <si>
    <t>090900 62   Информационная безопасность</t>
  </si>
  <si>
    <t>100700 62   Торговое дело</t>
  </si>
  <si>
    <t>081100 62   Государственное  и муниципальное управление</t>
  </si>
  <si>
    <t>Экономическая оценка предприятий и недвижимости</t>
  </si>
  <si>
    <t>ИТОГО:</t>
  </si>
  <si>
    <t>Банковское дело</t>
  </si>
  <si>
    <t>Мировая экономика</t>
  </si>
  <si>
    <t>22200062  Инноватика</t>
  </si>
  <si>
    <t>23040062  Информационные системы и технологии</t>
  </si>
  <si>
    <t>230700 62   Прикладная информатика</t>
  </si>
  <si>
    <t>036401 65 Таможенное дело</t>
  </si>
  <si>
    <t>Направление подготовки бакалавров, специальность</t>
  </si>
  <si>
    <t>060400 65   Проектирование, производство и эсплуатация ракет и ракетно-космическоих комплексов</t>
  </si>
  <si>
    <t>072500 62   Дизайн</t>
  </si>
  <si>
    <t>на 2014/2015 учебный год</t>
  </si>
  <si>
    <t>ИТОГО ПЛАН 2014</t>
  </si>
  <si>
    <t>ФАКУЛЬТЕТ УПРАВЛЕНИЯ И СОЦИАЛЬНО-ГУМАНИТАРНОГО ОБРАЗОВАНИЯ</t>
  </si>
  <si>
    <t>квота для сирот</t>
  </si>
  <si>
    <t>квота для инвалидов</t>
  </si>
  <si>
    <t xml:space="preserve"> квота на целевой прием</t>
  </si>
  <si>
    <t>Конкурс</t>
  </si>
  <si>
    <t>на общих основаниях</t>
  </si>
  <si>
    <r>
      <t>ПЛАН - Бюджет</t>
    </r>
    <r>
      <rPr>
        <sz val="14"/>
        <rFont val="Times New Roman"/>
        <family val="1"/>
      </rPr>
      <t xml:space="preserve"> (бесплатное обучение)</t>
    </r>
  </si>
  <si>
    <t>Подали заявления на бюджет</t>
  </si>
  <si>
    <r>
      <rPr>
        <b/>
        <sz val="12"/>
        <rFont val="Arial Cyr"/>
        <family val="0"/>
      </rPr>
      <t xml:space="preserve">ИТОГОВЫЙ КОНКУРС     </t>
    </r>
    <r>
      <rPr>
        <b/>
        <sz val="10"/>
        <rFont val="Arial Cyr"/>
        <family val="0"/>
      </rPr>
      <t xml:space="preserve"> на бюджет          (с учетом всех заявлений по данному направлению)</t>
    </r>
  </si>
  <si>
    <t xml:space="preserve">Контрольные цифры приема  и количество поданных заявлений </t>
  </si>
  <si>
    <t>036401 65  Таможенное дело</t>
  </si>
  <si>
    <r>
      <t xml:space="preserve">в Финансово-технологическую академию на </t>
    </r>
    <r>
      <rPr>
        <b/>
        <u val="single"/>
        <sz val="24"/>
        <rFont val="Times New Roman"/>
        <family val="1"/>
      </rPr>
      <t>очное</t>
    </r>
    <r>
      <rPr>
        <b/>
        <sz val="24"/>
        <rFont val="Times New Roman"/>
        <family val="1"/>
      </rPr>
      <t xml:space="preserve"> обучение по программам ВПО</t>
    </r>
  </si>
  <si>
    <r>
      <t xml:space="preserve">Кол-во </t>
    </r>
    <r>
      <rPr>
        <u val="single"/>
        <sz val="10"/>
        <rFont val="Arial Cyr"/>
        <family val="0"/>
      </rPr>
      <t xml:space="preserve">всех </t>
    </r>
    <r>
      <rPr>
        <sz val="10"/>
        <rFont val="Arial Cyr"/>
        <family val="0"/>
      </rPr>
      <t>заявлений, поданных  по данному направлению набюджет на общих основаниях</t>
    </r>
  </si>
  <si>
    <t>ВСЕГО по факультету ФЭФ:</t>
  </si>
  <si>
    <t>ВСЕГО по факультету ИТФ:</t>
  </si>
  <si>
    <t>ВСЕГО по факультету ФУСГО:</t>
  </si>
  <si>
    <r>
      <rPr>
        <b/>
        <sz val="12"/>
        <rFont val="Times New Roman"/>
        <family val="1"/>
      </rPr>
      <t>ПЛАН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>Вне-бюджет</t>
    </r>
    <r>
      <rPr>
        <sz val="12"/>
        <rFont val="Times New Roman"/>
        <family val="1"/>
      </rPr>
      <t xml:space="preserve"> -  платное обучение</t>
    </r>
  </si>
  <si>
    <t>Подали заявление на платное обучение</t>
  </si>
  <si>
    <r>
      <t xml:space="preserve"> ВСЕГО  абиту-риентов</t>
    </r>
    <r>
      <rPr>
        <b/>
        <sz val="9"/>
        <rFont val="Arial Cyr"/>
        <family val="0"/>
      </rPr>
      <t xml:space="preserve"> (сумма из 10,11,12,13 и 20)</t>
    </r>
  </si>
  <si>
    <r>
      <t>ВСЕГО БЮДЖЕТ</t>
    </r>
    <r>
      <rPr>
        <b/>
        <sz val="9"/>
        <rFont val="Times New Roman"/>
        <family val="1"/>
      </rPr>
      <t xml:space="preserve"> (сумма из колонок           5, 6, 7, 8)</t>
    </r>
  </si>
  <si>
    <r>
      <t>ИТОГО ПЛАН 2014</t>
    </r>
    <r>
      <rPr>
        <sz val="18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(бюджетное и платное обучение)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(сумма из колонок      4 и 9)</t>
    </r>
  </si>
  <si>
    <r>
      <rPr>
        <b/>
        <sz val="12"/>
        <rFont val="Times New Roman"/>
        <family val="1"/>
      </rPr>
      <t>Внебюджет</t>
    </r>
    <r>
      <rPr>
        <b/>
        <sz val="10"/>
        <rFont val="Times New Roman"/>
        <family val="1"/>
      </rPr>
      <t xml:space="preserve"> (платное обучение)</t>
    </r>
  </si>
  <si>
    <t>ПЛАН -бюджет</t>
  </si>
  <si>
    <r>
      <rPr>
        <b/>
        <sz val="14"/>
        <rFont val="Times New Roman"/>
        <family val="1"/>
      </rPr>
      <t>ПЛАН</t>
    </r>
    <r>
      <rPr>
        <b/>
        <sz val="10"/>
        <rFont val="Times New Roman"/>
        <family val="1"/>
      </rPr>
      <t xml:space="preserve"> - </t>
    </r>
    <r>
      <rPr>
        <b/>
        <sz val="12"/>
        <rFont val="Times New Roman"/>
        <family val="1"/>
      </rPr>
      <t>Внебюджет</t>
    </r>
    <r>
      <rPr>
        <b/>
        <sz val="10"/>
        <rFont val="Times New Roman"/>
        <family val="1"/>
      </rPr>
      <t xml:space="preserve"> (платное обучение)</t>
    </r>
  </si>
  <si>
    <t xml:space="preserve">Заочное и очно-заочное обучение </t>
  </si>
  <si>
    <t>Конкурс на бюджет</t>
  </si>
  <si>
    <t>ВСЕГО абиту-риентов</t>
  </si>
  <si>
    <t>Подали документы</t>
  </si>
  <si>
    <r>
      <t>в Финансово-технологическую академию на за</t>
    </r>
    <r>
      <rPr>
        <b/>
        <u val="single"/>
        <sz val="24"/>
        <rFont val="Times New Roman"/>
        <family val="1"/>
      </rPr>
      <t>очное</t>
    </r>
    <r>
      <rPr>
        <b/>
        <sz val="24"/>
        <rFont val="Times New Roman"/>
        <family val="1"/>
      </rPr>
      <t xml:space="preserve"> обучение по программам ВПО</t>
    </r>
  </si>
  <si>
    <t>общие основания</t>
  </si>
  <si>
    <t>квота  на инвалидов</t>
  </si>
  <si>
    <t>квота на сирот</t>
  </si>
  <si>
    <t>Подали документы на бюджет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</si>
</sst>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3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u val="single"/>
      <sz val="12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b/>
      <sz val="26"/>
      <name val="Arial Cyr"/>
      <family val="0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1" fillId="3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 vertical="center" wrapText="1"/>
    </xf>
    <xf numFmtId="0" fontId="66" fillId="4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4" fillId="37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37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13" fillId="37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66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4" fontId="15" fillId="0" borderId="10" xfId="0" applyNumberFormat="1" applyFont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40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74" fontId="17" fillId="0" borderId="10" xfId="0" applyNumberFormat="1" applyFont="1" applyBorder="1" applyAlignment="1">
      <alignment horizontal="center" vertical="center"/>
    </xf>
    <xf numFmtId="0" fontId="17" fillId="39" borderId="10" xfId="0" applyFont="1" applyFill="1" applyBorder="1" applyAlignment="1">
      <alignment vertical="center"/>
    </xf>
    <xf numFmtId="0" fontId="17" fillId="39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3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74" fontId="29" fillId="0" borderId="10" xfId="0" applyNumberFormat="1" applyFont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/>
    </xf>
    <xf numFmtId="174" fontId="30" fillId="0" borderId="10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174" fontId="11" fillId="33" borderId="10" xfId="0" applyNumberFormat="1" applyFont="1" applyFill="1" applyBorder="1" applyAlignment="1">
      <alignment horizontal="center" vertical="center" wrapText="1"/>
    </xf>
    <xf numFmtId="174" fontId="11" fillId="33" borderId="10" xfId="0" applyNumberFormat="1" applyFont="1" applyFill="1" applyBorder="1" applyAlignment="1">
      <alignment horizontal="center" vertical="center"/>
    </xf>
    <xf numFmtId="174" fontId="15" fillId="4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74" fontId="29" fillId="9" borderId="10" xfId="0" applyNumberFormat="1" applyFont="1" applyFill="1" applyBorder="1" applyAlignment="1">
      <alignment horizontal="center" vertical="center"/>
    </xf>
    <xf numFmtId="174" fontId="15" fillId="9" borderId="10" xfId="0" applyNumberFormat="1" applyFont="1" applyFill="1" applyBorder="1" applyAlignment="1">
      <alignment horizontal="center" vertical="center"/>
    </xf>
    <xf numFmtId="174" fontId="17" fillId="9" borderId="10" xfId="0" applyNumberFormat="1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vertical="center"/>
    </xf>
    <xf numFmtId="0" fontId="29" fillId="9" borderId="10" xfId="0" applyFont="1" applyFill="1" applyBorder="1" applyAlignment="1">
      <alignment horizontal="center" vertical="center"/>
    </xf>
    <xf numFmtId="174" fontId="17" fillId="0" borderId="10" xfId="0" applyNumberFormat="1" applyFont="1" applyBorder="1" applyAlignment="1">
      <alignment vertical="center"/>
    </xf>
    <xf numFmtId="174" fontId="17" fillId="9" borderId="1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left" wrapText="1"/>
    </xf>
    <xf numFmtId="0" fontId="4" fillId="36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4" fillId="41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7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11" fillId="42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zoomScale="50" zoomScaleNormal="50" zoomScaleSheetLayoutView="55" zoomScalePageLayoutView="50" workbookViewId="0" topLeftCell="A8">
      <selection activeCell="T40" sqref="T40"/>
    </sheetView>
  </sheetViews>
  <sheetFormatPr defaultColWidth="9.00390625" defaultRowHeight="12.75" outlineLevelRow="1"/>
  <cols>
    <col min="1" max="1" width="45.25390625" style="0" customWidth="1"/>
    <col min="2" max="2" width="49.125" style="0" customWidth="1"/>
    <col min="3" max="3" width="16.25390625" style="19" customWidth="1"/>
    <col min="4" max="4" width="15.25390625" style="0" customWidth="1"/>
    <col min="5" max="7" width="8.25390625" style="0" customWidth="1"/>
    <col min="8" max="8" width="7.125" style="0" customWidth="1"/>
    <col min="9" max="9" width="11.25390625" style="0" customWidth="1"/>
    <col min="10" max="13" width="10.375" style="0" customWidth="1"/>
    <col min="17" max="17" width="9.75390625" style="0" customWidth="1"/>
    <col min="18" max="18" width="14.125" style="0" customWidth="1"/>
    <col min="19" max="19" width="15.875" style="0" customWidth="1"/>
    <col min="20" max="21" width="14.125" style="0" customWidth="1"/>
  </cols>
  <sheetData>
    <row r="1" spans="1:19" ht="30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30">
      <c r="A2" s="128" t="s">
        <v>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30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22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1" s="2" customFormat="1" ht="39" customHeight="1">
      <c r="A5" s="130" t="s">
        <v>23</v>
      </c>
      <c r="B5" s="130" t="s">
        <v>3</v>
      </c>
      <c r="C5" s="131" t="s">
        <v>48</v>
      </c>
      <c r="D5" s="112" t="s">
        <v>34</v>
      </c>
      <c r="E5" s="112"/>
      <c r="F5" s="112"/>
      <c r="G5" s="112"/>
      <c r="H5" s="112"/>
      <c r="I5" s="132" t="s">
        <v>44</v>
      </c>
      <c r="J5" s="135" t="s">
        <v>35</v>
      </c>
      <c r="K5" s="135"/>
      <c r="L5" s="135"/>
      <c r="M5" s="135"/>
      <c r="N5" s="136" t="s">
        <v>32</v>
      </c>
      <c r="O5" s="137"/>
      <c r="P5" s="137"/>
      <c r="Q5" s="137"/>
      <c r="R5" s="119" t="s">
        <v>40</v>
      </c>
      <c r="S5" s="138" t="s">
        <v>36</v>
      </c>
      <c r="T5" s="139" t="s">
        <v>45</v>
      </c>
      <c r="U5" s="129" t="s">
        <v>46</v>
      </c>
    </row>
    <row r="6" spans="1:21" s="2" customFormat="1" ht="40.5" customHeight="1">
      <c r="A6" s="130"/>
      <c r="B6" s="130"/>
      <c r="C6" s="131"/>
      <c r="D6" s="112" t="s">
        <v>47</v>
      </c>
      <c r="E6" s="127" t="s">
        <v>33</v>
      </c>
      <c r="F6" s="127" t="s">
        <v>29</v>
      </c>
      <c r="G6" s="127" t="s">
        <v>30</v>
      </c>
      <c r="H6" s="127" t="s">
        <v>31</v>
      </c>
      <c r="I6" s="133"/>
      <c r="J6" s="110" t="s">
        <v>33</v>
      </c>
      <c r="K6" s="110" t="s">
        <v>29</v>
      </c>
      <c r="L6" s="110" t="s">
        <v>30</v>
      </c>
      <c r="M6" s="110" t="s">
        <v>31</v>
      </c>
      <c r="N6" s="110" t="s">
        <v>33</v>
      </c>
      <c r="O6" s="110" t="s">
        <v>29</v>
      </c>
      <c r="P6" s="110" t="s">
        <v>30</v>
      </c>
      <c r="Q6" s="110" t="s">
        <v>31</v>
      </c>
      <c r="R6" s="120"/>
      <c r="S6" s="138"/>
      <c r="T6" s="139"/>
      <c r="U6" s="129"/>
    </row>
    <row r="7" spans="1:21" s="2" customFormat="1" ht="77.25" customHeight="1">
      <c r="A7" s="130"/>
      <c r="B7" s="130"/>
      <c r="C7" s="131"/>
      <c r="D7" s="112"/>
      <c r="E7" s="127"/>
      <c r="F7" s="127"/>
      <c r="G7" s="127"/>
      <c r="H7" s="127"/>
      <c r="I7" s="133"/>
      <c r="J7" s="110"/>
      <c r="K7" s="110"/>
      <c r="L7" s="110"/>
      <c r="M7" s="110"/>
      <c r="N7" s="110"/>
      <c r="O7" s="110"/>
      <c r="P7" s="110"/>
      <c r="Q7" s="110"/>
      <c r="R7" s="120"/>
      <c r="S7" s="138"/>
      <c r="T7" s="139"/>
      <c r="U7" s="129"/>
    </row>
    <row r="8" spans="1:21" s="2" customFormat="1" ht="21" customHeight="1">
      <c r="A8" s="37">
        <v>1</v>
      </c>
      <c r="B8" s="37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9">
        <v>9</v>
      </c>
      <c r="J8" s="58">
        <v>10</v>
      </c>
      <c r="K8" s="58">
        <v>11</v>
      </c>
      <c r="L8" s="58">
        <v>12</v>
      </c>
      <c r="M8" s="58">
        <v>13</v>
      </c>
      <c r="N8" s="58">
        <v>14</v>
      </c>
      <c r="O8" s="58">
        <v>15</v>
      </c>
      <c r="P8" s="58">
        <v>16</v>
      </c>
      <c r="Q8" s="58">
        <v>17</v>
      </c>
      <c r="R8" s="55">
        <v>18</v>
      </c>
      <c r="S8" s="54">
        <v>19</v>
      </c>
      <c r="T8" s="40">
        <v>20</v>
      </c>
      <c r="U8" s="33">
        <v>21</v>
      </c>
    </row>
    <row r="9" spans="1:21" s="3" customFormat="1" ht="33.75" customHeight="1">
      <c r="A9" s="124" t="s">
        <v>0</v>
      </c>
      <c r="B9" s="125"/>
      <c r="C9" s="125"/>
      <c r="D9" s="125"/>
      <c r="E9" s="125"/>
      <c r="F9" s="125"/>
      <c r="G9" s="125"/>
      <c r="H9" s="125"/>
      <c r="I9" s="126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4" customFormat="1" ht="32.25" customHeight="1" outlineLevel="1">
      <c r="A10" s="114" t="s">
        <v>6</v>
      </c>
      <c r="B10" s="10" t="s">
        <v>2</v>
      </c>
      <c r="C10" s="61">
        <f>SUM(D10+I10)</f>
        <v>25</v>
      </c>
      <c r="D10" s="59">
        <v>20</v>
      </c>
      <c r="E10" s="59">
        <f>D10-SUM(F10:H10)</f>
        <v>18</v>
      </c>
      <c r="F10" s="59">
        <v>1</v>
      </c>
      <c r="G10" s="59">
        <v>1</v>
      </c>
      <c r="H10" s="35"/>
      <c r="I10" s="60">
        <v>5</v>
      </c>
      <c r="J10" s="73">
        <v>111</v>
      </c>
      <c r="K10" s="73"/>
      <c r="L10" s="73"/>
      <c r="M10" s="74"/>
      <c r="N10" s="85">
        <f>J10/E10</f>
        <v>6.166666666666667</v>
      </c>
      <c r="O10" s="65">
        <f>K10/F10</f>
        <v>0</v>
      </c>
      <c r="P10" s="75">
        <f>L10/G10</f>
        <v>0</v>
      </c>
      <c r="Q10" s="74"/>
      <c r="R10" s="82">
        <v>248</v>
      </c>
      <c r="S10" s="71">
        <f aca="true" t="shared" si="0" ref="S10:S17">R10/E10</f>
        <v>13.777777777777779</v>
      </c>
      <c r="T10" s="75">
        <v>2</v>
      </c>
      <c r="U10" s="82">
        <f>J10+K10+L10+M10+T10</f>
        <v>113</v>
      </c>
    </row>
    <row r="11" spans="1:21" s="4" customFormat="1" ht="32.25" customHeight="1" outlineLevel="1">
      <c r="A11" s="114"/>
      <c r="B11" s="10" t="s">
        <v>4</v>
      </c>
      <c r="C11" s="61">
        <f aca="true" t="shared" si="1" ref="C11:C16">SUM(D11+I11)</f>
        <v>22</v>
      </c>
      <c r="D11" s="59">
        <v>17</v>
      </c>
      <c r="E11" s="59">
        <f aca="true" t="shared" si="2" ref="E11:E16">D11-SUM(F11:H11)</f>
        <v>15</v>
      </c>
      <c r="F11" s="59">
        <v>1</v>
      </c>
      <c r="G11" s="59">
        <v>1</v>
      </c>
      <c r="H11" s="35"/>
      <c r="I11" s="60">
        <v>5</v>
      </c>
      <c r="J11" s="73">
        <v>63</v>
      </c>
      <c r="K11" s="73">
        <v>1</v>
      </c>
      <c r="L11" s="73"/>
      <c r="M11" s="74"/>
      <c r="N11" s="85">
        <f aca="true" t="shared" si="3" ref="N11:N35">J11/E11</f>
        <v>4.2</v>
      </c>
      <c r="O11" s="65">
        <f aca="true" t="shared" si="4" ref="O11:O35">K11/F11</f>
        <v>1</v>
      </c>
      <c r="P11" s="75">
        <f aca="true" t="shared" si="5" ref="P11:P35">L11/G11</f>
        <v>0</v>
      </c>
      <c r="Q11" s="74"/>
      <c r="R11" s="82">
        <v>128</v>
      </c>
      <c r="S11" s="71">
        <f t="shared" si="0"/>
        <v>8.533333333333333</v>
      </c>
      <c r="T11" s="75">
        <v>1</v>
      </c>
      <c r="U11" s="82">
        <f aca="true" t="shared" si="6" ref="U11:U16">J11+K11+L11+M11+T11</f>
        <v>65</v>
      </c>
    </row>
    <row r="12" spans="1:21" s="4" customFormat="1" ht="32.25" customHeight="1" outlineLevel="1">
      <c r="A12" s="114"/>
      <c r="B12" s="10" t="s">
        <v>17</v>
      </c>
      <c r="C12" s="61">
        <f t="shared" si="1"/>
        <v>16</v>
      </c>
      <c r="D12" s="59">
        <v>16</v>
      </c>
      <c r="E12" s="59">
        <f t="shared" si="2"/>
        <v>14</v>
      </c>
      <c r="F12" s="59">
        <v>1</v>
      </c>
      <c r="G12" s="59">
        <v>1</v>
      </c>
      <c r="H12" s="35"/>
      <c r="I12" s="60"/>
      <c r="J12" s="73">
        <v>56</v>
      </c>
      <c r="K12" s="73">
        <v>1</v>
      </c>
      <c r="L12" s="73"/>
      <c r="M12" s="74"/>
      <c r="N12" s="85">
        <f t="shared" si="3"/>
        <v>4</v>
      </c>
      <c r="O12" s="65">
        <f t="shared" si="4"/>
        <v>1</v>
      </c>
      <c r="P12" s="75">
        <f t="shared" si="5"/>
        <v>0</v>
      </c>
      <c r="Q12" s="74"/>
      <c r="R12" s="82">
        <v>216</v>
      </c>
      <c r="S12" s="71">
        <f t="shared" si="0"/>
        <v>15.428571428571429</v>
      </c>
      <c r="T12" s="75">
        <v>3</v>
      </c>
      <c r="U12" s="82">
        <f t="shared" si="6"/>
        <v>60</v>
      </c>
    </row>
    <row r="13" spans="1:21" s="4" customFormat="1" ht="32.25" customHeight="1" outlineLevel="1">
      <c r="A13" s="114"/>
      <c r="B13" s="10" t="s">
        <v>5</v>
      </c>
      <c r="C13" s="61">
        <f t="shared" si="1"/>
        <v>15</v>
      </c>
      <c r="D13" s="59">
        <v>10</v>
      </c>
      <c r="E13" s="59">
        <f t="shared" si="2"/>
        <v>8</v>
      </c>
      <c r="F13" s="59">
        <v>1</v>
      </c>
      <c r="G13" s="59">
        <v>1</v>
      </c>
      <c r="H13" s="35"/>
      <c r="I13" s="60">
        <v>5</v>
      </c>
      <c r="J13" s="73">
        <v>47</v>
      </c>
      <c r="K13" s="73">
        <v>1</v>
      </c>
      <c r="L13" s="73"/>
      <c r="M13" s="74"/>
      <c r="N13" s="85">
        <f t="shared" si="3"/>
        <v>5.875</v>
      </c>
      <c r="O13" s="65">
        <f t="shared" si="4"/>
        <v>1</v>
      </c>
      <c r="P13" s="75">
        <f t="shared" si="5"/>
        <v>0</v>
      </c>
      <c r="Q13" s="74"/>
      <c r="R13" s="82">
        <v>158</v>
      </c>
      <c r="S13" s="71">
        <f t="shared" si="0"/>
        <v>19.75</v>
      </c>
      <c r="T13" s="75">
        <v>2</v>
      </c>
      <c r="U13" s="82">
        <f t="shared" si="6"/>
        <v>50</v>
      </c>
    </row>
    <row r="14" spans="1:21" s="4" customFormat="1" ht="32.25" customHeight="1" outlineLevel="1">
      <c r="A14" s="114"/>
      <c r="B14" s="10" t="s">
        <v>15</v>
      </c>
      <c r="C14" s="61">
        <f t="shared" si="1"/>
        <v>15</v>
      </c>
      <c r="D14" s="59">
        <v>5</v>
      </c>
      <c r="E14" s="59">
        <f t="shared" si="2"/>
        <v>3</v>
      </c>
      <c r="F14" s="59">
        <v>1</v>
      </c>
      <c r="G14" s="59">
        <v>1</v>
      </c>
      <c r="H14" s="35"/>
      <c r="I14" s="60">
        <v>10</v>
      </c>
      <c r="J14" s="73">
        <v>23</v>
      </c>
      <c r="K14" s="73"/>
      <c r="L14" s="73"/>
      <c r="M14" s="74"/>
      <c r="N14" s="85">
        <f t="shared" si="3"/>
        <v>7.666666666666667</v>
      </c>
      <c r="O14" s="65">
        <f t="shared" si="4"/>
        <v>0</v>
      </c>
      <c r="P14" s="75">
        <f t="shared" si="5"/>
        <v>0</v>
      </c>
      <c r="Q14" s="74"/>
      <c r="R14" s="82">
        <v>80</v>
      </c>
      <c r="S14" s="71">
        <f t="shared" si="0"/>
        <v>26.666666666666668</v>
      </c>
      <c r="T14" s="75">
        <v>1</v>
      </c>
      <c r="U14" s="82">
        <f t="shared" si="6"/>
        <v>24</v>
      </c>
    </row>
    <row r="15" spans="1:21" s="4" customFormat="1" ht="32.25" customHeight="1" outlineLevel="1">
      <c r="A15" s="114"/>
      <c r="B15" s="10" t="s">
        <v>18</v>
      </c>
      <c r="C15" s="61">
        <f t="shared" si="1"/>
        <v>15</v>
      </c>
      <c r="D15" s="59">
        <v>10</v>
      </c>
      <c r="E15" s="59">
        <f t="shared" si="2"/>
        <v>8</v>
      </c>
      <c r="F15" s="59">
        <v>1</v>
      </c>
      <c r="G15" s="59">
        <v>1</v>
      </c>
      <c r="H15" s="35"/>
      <c r="I15" s="60">
        <v>5</v>
      </c>
      <c r="J15" s="73">
        <v>36</v>
      </c>
      <c r="K15" s="73"/>
      <c r="L15" s="73">
        <v>1</v>
      </c>
      <c r="M15" s="74"/>
      <c r="N15" s="85">
        <f t="shared" si="3"/>
        <v>4.5</v>
      </c>
      <c r="O15" s="65">
        <f t="shared" si="4"/>
        <v>0</v>
      </c>
      <c r="P15" s="75">
        <f t="shared" si="5"/>
        <v>1</v>
      </c>
      <c r="Q15" s="74"/>
      <c r="R15" s="82">
        <v>110</v>
      </c>
      <c r="S15" s="71">
        <f t="shared" si="0"/>
        <v>13.75</v>
      </c>
      <c r="T15" s="75">
        <v>5</v>
      </c>
      <c r="U15" s="82">
        <f t="shared" si="6"/>
        <v>42</v>
      </c>
    </row>
    <row r="16" spans="1:21" s="4" customFormat="1" ht="32.25" customHeight="1" outlineLevel="1">
      <c r="A16" s="114" t="s">
        <v>13</v>
      </c>
      <c r="B16" s="114"/>
      <c r="C16" s="61">
        <f t="shared" si="1"/>
        <v>15</v>
      </c>
      <c r="D16" s="59">
        <v>10</v>
      </c>
      <c r="E16" s="59">
        <f t="shared" si="2"/>
        <v>8</v>
      </c>
      <c r="F16" s="59">
        <v>1</v>
      </c>
      <c r="G16" s="59">
        <v>1</v>
      </c>
      <c r="H16" s="35"/>
      <c r="I16" s="60">
        <v>5</v>
      </c>
      <c r="J16" s="73">
        <v>28</v>
      </c>
      <c r="K16" s="73"/>
      <c r="L16" s="73"/>
      <c r="M16" s="74"/>
      <c r="N16" s="85">
        <f t="shared" si="3"/>
        <v>3.5</v>
      </c>
      <c r="O16" s="65">
        <f t="shared" si="4"/>
        <v>0</v>
      </c>
      <c r="P16" s="75">
        <f t="shared" si="5"/>
        <v>0</v>
      </c>
      <c r="Q16" s="74"/>
      <c r="R16" s="82">
        <v>116</v>
      </c>
      <c r="S16" s="71">
        <f t="shared" si="0"/>
        <v>14.5</v>
      </c>
      <c r="T16" s="75"/>
      <c r="U16" s="82">
        <f t="shared" si="6"/>
        <v>28</v>
      </c>
    </row>
    <row r="17" spans="1:21" s="4" customFormat="1" ht="32.25" customHeight="1">
      <c r="A17" s="116" t="s">
        <v>41</v>
      </c>
      <c r="B17" s="116"/>
      <c r="C17" s="100">
        <f>SUM(C10:C16)</f>
        <v>123</v>
      </c>
      <c r="D17" s="101">
        <f>SUM(D10:D16)</f>
        <v>88</v>
      </c>
      <c r="E17" s="101">
        <f>SUM(E10:E16)</f>
        <v>74</v>
      </c>
      <c r="F17" s="101">
        <f>SUM(F10:F16)</f>
        <v>7</v>
      </c>
      <c r="G17" s="101">
        <f>SUM(G10:G16)</f>
        <v>7</v>
      </c>
      <c r="H17" s="101"/>
      <c r="I17" s="102">
        <f>SUM(I10:I16)</f>
        <v>35</v>
      </c>
      <c r="J17" s="100">
        <f>SUM(J10:J16)</f>
        <v>364</v>
      </c>
      <c r="K17" s="100">
        <f>SUM(K10:K16)</f>
        <v>3</v>
      </c>
      <c r="L17" s="100">
        <f>SUM(L10:L16)</f>
        <v>1</v>
      </c>
      <c r="M17" s="106"/>
      <c r="N17" s="103">
        <f t="shared" si="3"/>
        <v>4.918918918918919</v>
      </c>
      <c r="O17" s="104">
        <f t="shared" si="4"/>
        <v>0.42857142857142855</v>
      </c>
      <c r="P17" s="105">
        <f t="shared" si="5"/>
        <v>0.14285714285714285</v>
      </c>
      <c r="Q17" s="106"/>
      <c r="R17" s="100">
        <f>SUM(R10:R16)</f>
        <v>1056</v>
      </c>
      <c r="S17" s="104">
        <f t="shared" si="0"/>
        <v>14.27027027027027</v>
      </c>
      <c r="T17" s="100">
        <f>SUM(T10:T16)</f>
        <v>14</v>
      </c>
      <c r="U17" s="100">
        <f>SUM(U10:U16)</f>
        <v>382</v>
      </c>
    </row>
    <row r="18" spans="1:21" s="4" customFormat="1" ht="32.25" customHeight="1">
      <c r="A18" s="121" t="s">
        <v>28</v>
      </c>
      <c r="B18" s="122"/>
      <c r="C18" s="122"/>
      <c r="D18" s="122"/>
      <c r="E18" s="122"/>
      <c r="F18" s="122"/>
      <c r="G18" s="122"/>
      <c r="H18" s="122"/>
      <c r="I18" s="123"/>
      <c r="J18" s="77"/>
      <c r="K18" s="77"/>
      <c r="L18" s="77"/>
      <c r="M18" s="77"/>
      <c r="N18" s="86"/>
      <c r="O18" s="72"/>
      <c r="P18" s="78"/>
      <c r="Q18" s="77"/>
      <c r="R18" s="83"/>
      <c r="S18" s="72"/>
      <c r="T18" s="78"/>
      <c r="U18" s="83"/>
    </row>
    <row r="19" spans="1:21" s="4" customFormat="1" ht="32.25" customHeight="1" outlineLevel="1">
      <c r="A19" s="113" t="s">
        <v>7</v>
      </c>
      <c r="B19" s="113"/>
      <c r="C19" s="61">
        <f aca="true" t="shared" si="7" ref="C19:C24">SUM(D19+I19)</f>
        <v>25</v>
      </c>
      <c r="D19" s="59">
        <v>15</v>
      </c>
      <c r="E19" s="59">
        <f aca="true" t="shared" si="8" ref="E19:E24">D19-SUM(F19:H19)</f>
        <v>13</v>
      </c>
      <c r="F19" s="59">
        <v>1</v>
      </c>
      <c r="G19" s="59">
        <v>1</v>
      </c>
      <c r="H19" s="35"/>
      <c r="I19" s="60">
        <v>10</v>
      </c>
      <c r="J19" s="73">
        <v>73</v>
      </c>
      <c r="K19" s="73"/>
      <c r="L19" s="73"/>
      <c r="M19" s="74"/>
      <c r="N19" s="85">
        <f t="shared" si="3"/>
        <v>5.615384615384615</v>
      </c>
      <c r="O19" s="65">
        <f t="shared" si="4"/>
        <v>0</v>
      </c>
      <c r="P19" s="75">
        <f t="shared" si="5"/>
        <v>0</v>
      </c>
      <c r="Q19" s="74"/>
      <c r="R19" s="82">
        <v>248</v>
      </c>
      <c r="S19" s="71">
        <f aca="true" t="shared" si="9" ref="S19:S25">R19/E19</f>
        <v>19.076923076923077</v>
      </c>
      <c r="T19" s="75">
        <v>1</v>
      </c>
      <c r="U19" s="82">
        <f aca="true" t="shared" si="10" ref="U19:U24">J19+K19+L19+M19+T19</f>
        <v>74</v>
      </c>
    </row>
    <row r="20" spans="1:21" s="4" customFormat="1" ht="32.25" customHeight="1" outlineLevel="1">
      <c r="A20" s="113" t="s">
        <v>14</v>
      </c>
      <c r="B20" s="113"/>
      <c r="C20" s="61">
        <f t="shared" si="7"/>
        <v>25</v>
      </c>
      <c r="D20" s="59">
        <v>15</v>
      </c>
      <c r="E20" s="59">
        <f t="shared" si="8"/>
        <v>13</v>
      </c>
      <c r="F20" s="59">
        <v>1</v>
      </c>
      <c r="G20" s="59">
        <v>1</v>
      </c>
      <c r="H20" s="35"/>
      <c r="I20" s="60">
        <v>10</v>
      </c>
      <c r="J20" s="73">
        <v>119</v>
      </c>
      <c r="K20" s="73">
        <v>1</v>
      </c>
      <c r="L20" s="73">
        <v>2</v>
      </c>
      <c r="M20" s="74"/>
      <c r="N20" s="85">
        <f t="shared" si="3"/>
        <v>9.153846153846153</v>
      </c>
      <c r="O20" s="65">
        <f t="shared" si="4"/>
        <v>1</v>
      </c>
      <c r="P20" s="75">
        <f t="shared" si="5"/>
        <v>2</v>
      </c>
      <c r="Q20" s="74"/>
      <c r="R20" s="82">
        <v>291</v>
      </c>
      <c r="S20" s="71">
        <f t="shared" si="9"/>
        <v>22.384615384615383</v>
      </c>
      <c r="T20" s="75">
        <v>1</v>
      </c>
      <c r="U20" s="82">
        <f t="shared" si="10"/>
        <v>123</v>
      </c>
    </row>
    <row r="21" spans="1:21" s="4" customFormat="1" ht="32.25" customHeight="1" outlineLevel="1">
      <c r="A21" s="114" t="s">
        <v>38</v>
      </c>
      <c r="B21" s="115"/>
      <c r="C21" s="61">
        <f t="shared" si="7"/>
        <v>20</v>
      </c>
      <c r="D21" s="62">
        <v>10</v>
      </c>
      <c r="E21" s="59">
        <f t="shared" si="8"/>
        <v>8</v>
      </c>
      <c r="F21" s="59">
        <v>1</v>
      </c>
      <c r="G21" s="59">
        <v>1</v>
      </c>
      <c r="H21" s="36"/>
      <c r="I21" s="60">
        <v>10</v>
      </c>
      <c r="J21" s="73">
        <v>60</v>
      </c>
      <c r="K21" s="73"/>
      <c r="L21" s="73">
        <v>1</v>
      </c>
      <c r="M21" s="74"/>
      <c r="N21" s="85">
        <f t="shared" si="3"/>
        <v>7.5</v>
      </c>
      <c r="O21" s="65">
        <f t="shared" si="4"/>
        <v>0</v>
      </c>
      <c r="P21" s="75">
        <f t="shared" si="5"/>
        <v>1</v>
      </c>
      <c r="Q21" s="74"/>
      <c r="R21" s="82">
        <v>79</v>
      </c>
      <c r="S21" s="71">
        <f t="shared" si="9"/>
        <v>9.875</v>
      </c>
      <c r="T21" s="75">
        <v>4</v>
      </c>
      <c r="U21" s="82">
        <f t="shared" si="10"/>
        <v>65</v>
      </c>
    </row>
    <row r="22" spans="1:21" s="4" customFormat="1" ht="32.25" customHeight="1" outlineLevel="1">
      <c r="A22" s="114" t="s">
        <v>10</v>
      </c>
      <c r="B22" s="114"/>
      <c r="C22" s="61">
        <f t="shared" si="7"/>
        <v>17</v>
      </c>
      <c r="D22" s="59">
        <v>12</v>
      </c>
      <c r="E22" s="59">
        <f t="shared" si="8"/>
        <v>10</v>
      </c>
      <c r="F22" s="59">
        <v>1</v>
      </c>
      <c r="G22" s="59">
        <v>1</v>
      </c>
      <c r="H22" s="35"/>
      <c r="I22" s="60">
        <v>5</v>
      </c>
      <c r="J22" s="73">
        <v>42</v>
      </c>
      <c r="K22" s="73"/>
      <c r="L22" s="73">
        <v>1</v>
      </c>
      <c r="M22" s="74"/>
      <c r="N22" s="85">
        <f t="shared" si="3"/>
        <v>4.2</v>
      </c>
      <c r="O22" s="65">
        <f t="shared" si="4"/>
        <v>0</v>
      </c>
      <c r="P22" s="75">
        <f t="shared" si="5"/>
        <v>1</v>
      </c>
      <c r="Q22" s="74"/>
      <c r="R22" s="82">
        <v>53</v>
      </c>
      <c r="S22" s="71">
        <f t="shared" si="9"/>
        <v>5.3</v>
      </c>
      <c r="T22" s="75">
        <v>3</v>
      </c>
      <c r="U22" s="82">
        <f t="shared" si="10"/>
        <v>46</v>
      </c>
    </row>
    <row r="23" spans="1:21" s="4" customFormat="1" ht="32.25" customHeight="1" outlineLevel="1">
      <c r="A23" s="114" t="s">
        <v>11</v>
      </c>
      <c r="B23" s="114"/>
      <c r="C23" s="61">
        <f t="shared" si="7"/>
        <v>17</v>
      </c>
      <c r="D23" s="59">
        <v>12</v>
      </c>
      <c r="E23" s="59">
        <f t="shared" si="8"/>
        <v>10</v>
      </c>
      <c r="F23" s="59">
        <v>1</v>
      </c>
      <c r="G23" s="59">
        <v>1</v>
      </c>
      <c r="H23" s="35"/>
      <c r="I23" s="60">
        <v>5</v>
      </c>
      <c r="J23" s="73">
        <v>39</v>
      </c>
      <c r="K23" s="73">
        <v>1</v>
      </c>
      <c r="L23" s="73">
        <v>1</v>
      </c>
      <c r="M23" s="74"/>
      <c r="N23" s="85">
        <f t="shared" si="3"/>
        <v>3.9</v>
      </c>
      <c r="O23" s="65">
        <f t="shared" si="4"/>
        <v>1</v>
      </c>
      <c r="P23" s="75">
        <f t="shared" si="5"/>
        <v>1</v>
      </c>
      <c r="Q23" s="74"/>
      <c r="R23" s="82">
        <v>142</v>
      </c>
      <c r="S23" s="71">
        <f t="shared" si="9"/>
        <v>14.2</v>
      </c>
      <c r="T23" s="75"/>
      <c r="U23" s="82">
        <f t="shared" si="10"/>
        <v>41</v>
      </c>
    </row>
    <row r="24" spans="1:21" s="4" customFormat="1" ht="32.25" customHeight="1" outlineLevel="1">
      <c r="A24" s="114" t="s">
        <v>25</v>
      </c>
      <c r="B24" s="114"/>
      <c r="C24" s="61">
        <f t="shared" si="7"/>
        <v>5</v>
      </c>
      <c r="D24" s="59">
        <v>5</v>
      </c>
      <c r="E24" s="59">
        <f t="shared" si="8"/>
        <v>3</v>
      </c>
      <c r="F24" s="59">
        <v>1</v>
      </c>
      <c r="G24" s="59">
        <v>1</v>
      </c>
      <c r="H24" s="35"/>
      <c r="I24" s="60"/>
      <c r="J24" s="79">
        <v>13</v>
      </c>
      <c r="K24" s="79"/>
      <c r="L24" s="79"/>
      <c r="M24" s="74"/>
      <c r="N24" s="85">
        <f t="shared" si="3"/>
        <v>4.333333333333333</v>
      </c>
      <c r="O24" s="65">
        <f t="shared" si="4"/>
        <v>0</v>
      </c>
      <c r="P24" s="75">
        <f t="shared" si="5"/>
        <v>0</v>
      </c>
      <c r="Q24" s="74"/>
      <c r="R24" s="82">
        <v>14</v>
      </c>
      <c r="S24" s="71">
        <f t="shared" si="9"/>
        <v>4.666666666666667</v>
      </c>
      <c r="T24" s="75">
        <v>1</v>
      </c>
      <c r="U24" s="82">
        <f t="shared" si="10"/>
        <v>14</v>
      </c>
    </row>
    <row r="25" spans="1:21" s="4" customFormat="1" ht="32.25" customHeight="1">
      <c r="A25" s="116" t="s">
        <v>42</v>
      </c>
      <c r="B25" s="116"/>
      <c r="C25" s="100">
        <f>SUM(C19:C24)</f>
        <v>109</v>
      </c>
      <c r="D25" s="101">
        <f>SUM(D19:D24)</f>
        <v>69</v>
      </c>
      <c r="E25" s="101">
        <f>SUM(E19:E24)</f>
        <v>57</v>
      </c>
      <c r="F25" s="101">
        <f>SUM(F19:F24)</f>
        <v>6</v>
      </c>
      <c r="G25" s="101">
        <f>SUM(G19:G24)</f>
        <v>6</v>
      </c>
      <c r="H25" s="101"/>
      <c r="I25" s="102">
        <f>SUM(I19:I24)</f>
        <v>40</v>
      </c>
      <c r="J25" s="100">
        <f>SUM(J19:J24)</f>
        <v>346</v>
      </c>
      <c r="K25" s="100">
        <f>SUM(K19:K24)</f>
        <v>2</v>
      </c>
      <c r="L25" s="100">
        <f>SUM(L19:L24)</f>
        <v>5</v>
      </c>
      <c r="M25" s="106"/>
      <c r="N25" s="103">
        <f t="shared" si="3"/>
        <v>6.0701754385964914</v>
      </c>
      <c r="O25" s="104">
        <f t="shared" si="4"/>
        <v>0.3333333333333333</v>
      </c>
      <c r="P25" s="105">
        <f t="shared" si="5"/>
        <v>0.8333333333333334</v>
      </c>
      <c r="Q25" s="106"/>
      <c r="R25" s="100">
        <f>SUM(R19:R24)</f>
        <v>827</v>
      </c>
      <c r="S25" s="104">
        <f t="shared" si="9"/>
        <v>14.508771929824562</v>
      </c>
      <c r="T25" s="100">
        <f>SUM(T19:T24)</f>
        <v>10</v>
      </c>
      <c r="U25" s="100">
        <f>SUM(U19:U24)</f>
        <v>363</v>
      </c>
    </row>
    <row r="26" spans="1:21" s="4" customFormat="1" ht="32.25" customHeight="1">
      <c r="A26" s="118" t="s">
        <v>1</v>
      </c>
      <c r="B26" s="118"/>
      <c r="C26" s="118"/>
      <c r="D26" s="118"/>
      <c r="E26" s="118"/>
      <c r="F26" s="118"/>
      <c r="G26" s="118"/>
      <c r="H26" s="118"/>
      <c r="I26" s="118"/>
      <c r="J26" s="77"/>
      <c r="K26" s="77"/>
      <c r="L26" s="77"/>
      <c r="M26" s="77"/>
      <c r="N26" s="86"/>
      <c r="O26" s="72"/>
      <c r="P26" s="78"/>
      <c r="Q26" s="77"/>
      <c r="R26" s="83"/>
      <c r="S26" s="72"/>
      <c r="T26" s="78"/>
      <c r="U26" s="83"/>
    </row>
    <row r="27" spans="1:21" s="4" customFormat="1" ht="32.25" customHeight="1" outlineLevel="1">
      <c r="A27" s="114" t="s">
        <v>20</v>
      </c>
      <c r="B27" s="114"/>
      <c r="C27" s="61">
        <f aca="true" t="shared" si="11" ref="C27:C33">SUM(D27+I27)</f>
        <v>15</v>
      </c>
      <c r="D27" s="59">
        <v>12</v>
      </c>
      <c r="E27" s="59">
        <f aca="true" t="shared" si="12" ref="E27:E33">D27-SUM(F27:H27)</f>
        <v>6</v>
      </c>
      <c r="F27" s="59">
        <v>1</v>
      </c>
      <c r="G27" s="59">
        <v>1</v>
      </c>
      <c r="H27" s="20">
        <v>4</v>
      </c>
      <c r="I27" s="60">
        <v>3</v>
      </c>
      <c r="J27" s="73">
        <v>21</v>
      </c>
      <c r="K27" s="73"/>
      <c r="L27" s="73"/>
      <c r="M27" s="73">
        <v>3</v>
      </c>
      <c r="N27" s="85">
        <f t="shared" si="3"/>
        <v>3.5</v>
      </c>
      <c r="O27" s="71">
        <f t="shared" si="4"/>
        <v>0</v>
      </c>
      <c r="P27" s="75">
        <f t="shared" si="5"/>
        <v>0</v>
      </c>
      <c r="Q27" s="108">
        <f>M27/H27</f>
        <v>0.75</v>
      </c>
      <c r="R27" s="82">
        <v>84</v>
      </c>
      <c r="S27" s="71">
        <f aca="true" t="shared" si="13" ref="S27:S35">R27/E27</f>
        <v>14</v>
      </c>
      <c r="T27" s="75">
        <v>4</v>
      </c>
      <c r="U27" s="82">
        <f aca="true" t="shared" si="14" ref="U27:U33">J27+K27+L27+M27+T27</f>
        <v>28</v>
      </c>
    </row>
    <row r="28" spans="1:21" s="4" customFormat="1" ht="32.25" customHeight="1" outlineLevel="1">
      <c r="A28" s="114" t="s">
        <v>12</v>
      </c>
      <c r="B28" s="114"/>
      <c r="C28" s="61">
        <f t="shared" si="11"/>
        <v>15</v>
      </c>
      <c r="D28" s="59">
        <v>12</v>
      </c>
      <c r="E28" s="59">
        <f t="shared" si="12"/>
        <v>10</v>
      </c>
      <c r="F28" s="59">
        <v>1</v>
      </c>
      <c r="G28" s="59">
        <v>1</v>
      </c>
      <c r="H28" s="35"/>
      <c r="I28" s="60">
        <v>3</v>
      </c>
      <c r="J28" s="73">
        <v>42</v>
      </c>
      <c r="K28" s="73"/>
      <c r="L28" s="73"/>
      <c r="M28" s="74"/>
      <c r="N28" s="85">
        <f t="shared" si="3"/>
        <v>4.2</v>
      </c>
      <c r="O28" s="71">
        <f t="shared" si="4"/>
        <v>0</v>
      </c>
      <c r="P28" s="75">
        <f t="shared" si="5"/>
        <v>0</v>
      </c>
      <c r="Q28" s="74"/>
      <c r="R28" s="82">
        <v>75</v>
      </c>
      <c r="S28" s="71">
        <f t="shared" si="13"/>
        <v>7.5</v>
      </c>
      <c r="T28" s="75">
        <v>1</v>
      </c>
      <c r="U28" s="82">
        <f t="shared" si="14"/>
        <v>43</v>
      </c>
    </row>
    <row r="29" spans="1:21" s="4" customFormat="1" ht="32.25" customHeight="1" outlineLevel="1">
      <c r="A29" s="114" t="s">
        <v>9</v>
      </c>
      <c r="B29" s="114"/>
      <c r="C29" s="61">
        <f t="shared" si="11"/>
        <v>15</v>
      </c>
      <c r="D29" s="59">
        <v>12</v>
      </c>
      <c r="E29" s="59">
        <f t="shared" si="12"/>
        <v>10</v>
      </c>
      <c r="F29" s="59">
        <v>1</v>
      </c>
      <c r="G29" s="59">
        <v>1</v>
      </c>
      <c r="H29" s="35"/>
      <c r="I29" s="60">
        <v>3</v>
      </c>
      <c r="J29" s="73">
        <v>12</v>
      </c>
      <c r="K29" s="73"/>
      <c r="L29" s="73"/>
      <c r="M29" s="74"/>
      <c r="N29" s="85">
        <f t="shared" si="3"/>
        <v>1.2</v>
      </c>
      <c r="O29" s="71">
        <f t="shared" si="4"/>
        <v>0</v>
      </c>
      <c r="P29" s="75">
        <f t="shared" si="5"/>
        <v>0</v>
      </c>
      <c r="Q29" s="74"/>
      <c r="R29" s="82">
        <v>53</v>
      </c>
      <c r="S29" s="71">
        <f t="shared" si="13"/>
        <v>5.3</v>
      </c>
      <c r="T29" s="75"/>
      <c r="U29" s="82">
        <f t="shared" si="14"/>
        <v>12</v>
      </c>
    </row>
    <row r="30" spans="1:21" s="4" customFormat="1" ht="32.25" customHeight="1" outlineLevel="1">
      <c r="A30" s="113" t="s">
        <v>21</v>
      </c>
      <c r="B30" s="113"/>
      <c r="C30" s="61">
        <f t="shared" si="11"/>
        <v>15</v>
      </c>
      <c r="D30" s="59">
        <v>12</v>
      </c>
      <c r="E30" s="59">
        <f t="shared" si="12"/>
        <v>10</v>
      </c>
      <c r="F30" s="59">
        <v>1</v>
      </c>
      <c r="G30" s="59">
        <v>1</v>
      </c>
      <c r="H30" s="35"/>
      <c r="I30" s="60">
        <v>3</v>
      </c>
      <c r="J30" s="73">
        <v>21</v>
      </c>
      <c r="K30" s="73"/>
      <c r="L30" s="73"/>
      <c r="M30" s="74"/>
      <c r="N30" s="85">
        <f t="shared" si="3"/>
        <v>2.1</v>
      </c>
      <c r="O30" s="71">
        <f t="shared" si="4"/>
        <v>0</v>
      </c>
      <c r="P30" s="75">
        <f t="shared" si="5"/>
        <v>0</v>
      </c>
      <c r="Q30" s="74"/>
      <c r="R30" s="82">
        <v>72</v>
      </c>
      <c r="S30" s="71">
        <f t="shared" si="13"/>
        <v>7.2</v>
      </c>
      <c r="T30" s="75"/>
      <c r="U30" s="82">
        <f t="shared" si="14"/>
        <v>21</v>
      </c>
    </row>
    <row r="31" spans="1:21" s="4" customFormat="1" ht="32.25" customHeight="1" outlineLevel="1">
      <c r="A31" s="114" t="s">
        <v>8</v>
      </c>
      <c r="B31" s="114"/>
      <c r="C31" s="61">
        <f t="shared" si="11"/>
        <v>13</v>
      </c>
      <c r="D31" s="59">
        <v>10</v>
      </c>
      <c r="E31" s="59">
        <f t="shared" si="12"/>
        <v>8</v>
      </c>
      <c r="F31" s="59">
        <v>1</v>
      </c>
      <c r="G31" s="59">
        <v>1</v>
      </c>
      <c r="H31" s="35"/>
      <c r="I31" s="60">
        <v>3</v>
      </c>
      <c r="J31" s="73">
        <v>28</v>
      </c>
      <c r="K31" s="73"/>
      <c r="L31" s="73"/>
      <c r="M31" s="74"/>
      <c r="N31" s="85">
        <f t="shared" si="3"/>
        <v>3.5</v>
      </c>
      <c r="O31" s="71">
        <f t="shared" si="4"/>
        <v>0</v>
      </c>
      <c r="P31" s="75">
        <f t="shared" si="5"/>
        <v>0</v>
      </c>
      <c r="Q31" s="74"/>
      <c r="R31" s="82">
        <v>62</v>
      </c>
      <c r="S31" s="71">
        <f t="shared" si="13"/>
        <v>7.75</v>
      </c>
      <c r="T31" s="75">
        <v>1</v>
      </c>
      <c r="U31" s="82">
        <f t="shared" si="14"/>
        <v>29</v>
      </c>
    </row>
    <row r="32" spans="1:21" s="4" customFormat="1" ht="32.25" customHeight="1" outlineLevel="1">
      <c r="A32" s="32" t="s">
        <v>19</v>
      </c>
      <c r="B32" s="56"/>
      <c r="C32" s="61">
        <f t="shared" si="11"/>
        <v>10</v>
      </c>
      <c r="D32" s="59">
        <v>10</v>
      </c>
      <c r="E32" s="59">
        <f t="shared" si="12"/>
        <v>8</v>
      </c>
      <c r="F32" s="59">
        <v>1</v>
      </c>
      <c r="G32" s="59">
        <v>1</v>
      </c>
      <c r="H32" s="35"/>
      <c r="I32" s="60"/>
      <c r="J32" s="73">
        <v>24</v>
      </c>
      <c r="K32" s="73"/>
      <c r="L32" s="73"/>
      <c r="M32" s="74"/>
      <c r="N32" s="85">
        <f t="shared" si="3"/>
        <v>3</v>
      </c>
      <c r="O32" s="71">
        <f t="shared" si="4"/>
        <v>0</v>
      </c>
      <c r="P32" s="75">
        <f t="shared" si="5"/>
        <v>0</v>
      </c>
      <c r="Q32" s="74"/>
      <c r="R32" s="82">
        <v>69</v>
      </c>
      <c r="S32" s="71">
        <f t="shared" si="13"/>
        <v>8.625</v>
      </c>
      <c r="T32" s="75">
        <v>1</v>
      </c>
      <c r="U32" s="82">
        <f t="shared" si="14"/>
        <v>25</v>
      </c>
    </row>
    <row r="33" spans="1:21" s="4" customFormat="1" ht="41.25" customHeight="1" outlineLevel="1">
      <c r="A33" s="113" t="s">
        <v>24</v>
      </c>
      <c r="B33" s="113"/>
      <c r="C33" s="61">
        <f t="shared" si="11"/>
        <v>10</v>
      </c>
      <c r="D33" s="62">
        <v>10</v>
      </c>
      <c r="E33" s="59">
        <f t="shared" si="12"/>
        <v>8</v>
      </c>
      <c r="F33" s="59">
        <v>1</v>
      </c>
      <c r="G33" s="59">
        <v>1</v>
      </c>
      <c r="H33" s="36"/>
      <c r="I33" s="60"/>
      <c r="J33" s="73">
        <v>19</v>
      </c>
      <c r="K33" s="73">
        <v>1</v>
      </c>
      <c r="L33" s="73">
        <v>1</v>
      </c>
      <c r="M33" s="74"/>
      <c r="N33" s="85">
        <f t="shared" si="3"/>
        <v>2.375</v>
      </c>
      <c r="O33" s="71">
        <f t="shared" si="4"/>
        <v>1</v>
      </c>
      <c r="P33" s="75">
        <f t="shared" si="5"/>
        <v>1</v>
      </c>
      <c r="Q33" s="74"/>
      <c r="R33" s="82">
        <v>44</v>
      </c>
      <c r="S33" s="71">
        <f t="shared" si="13"/>
        <v>5.5</v>
      </c>
      <c r="T33" s="75"/>
      <c r="U33" s="82">
        <f t="shared" si="14"/>
        <v>21</v>
      </c>
    </row>
    <row r="34" spans="1:21" s="4" customFormat="1" ht="32.25" customHeight="1">
      <c r="A34" s="116" t="s">
        <v>43</v>
      </c>
      <c r="B34" s="116"/>
      <c r="C34" s="100">
        <f>SUM(C27:C33)</f>
        <v>93</v>
      </c>
      <c r="D34" s="101">
        <f aca="true" t="shared" si="15" ref="D34:M34">SUM(D27:D33)</f>
        <v>78</v>
      </c>
      <c r="E34" s="101">
        <f>SUM(E27:E33)</f>
        <v>60</v>
      </c>
      <c r="F34" s="101">
        <f>SUM(F27:F33)</f>
        <v>7</v>
      </c>
      <c r="G34" s="101">
        <f>SUM(G27:G33)</f>
        <v>7</v>
      </c>
      <c r="H34" s="101">
        <f>SUM(H27:H33)</f>
        <v>4</v>
      </c>
      <c r="I34" s="102">
        <f t="shared" si="15"/>
        <v>15</v>
      </c>
      <c r="J34" s="100">
        <f t="shared" si="15"/>
        <v>167</v>
      </c>
      <c r="K34" s="100">
        <f t="shared" si="15"/>
        <v>1</v>
      </c>
      <c r="L34" s="100">
        <f t="shared" si="15"/>
        <v>1</v>
      </c>
      <c r="M34" s="100">
        <f t="shared" si="15"/>
        <v>3</v>
      </c>
      <c r="N34" s="103">
        <f t="shared" si="3"/>
        <v>2.783333333333333</v>
      </c>
      <c r="O34" s="104">
        <f t="shared" si="4"/>
        <v>0.14285714285714285</v>
      </c>
      <c r="P34" s="105">
        <f t="shared" si="5"/>
        <v>0.14285714285714285</v>
      </c>
      <c r="Q34" s="109">
        <f>M34/H34</f>
        <v>0.75</v>
      </c>
      <c r="R34" s="100">
        <f>SUM(R27:R33)</f>
        <v>459</v>
      </c>
      <c r="S34" s="104">
        <f t="shared" si="13"/>
        <v>7.65</v>
      </c>
      <c r="T34" s="100">
        <f>SUM(T27:T33)</f>
        <v>7</v>
      </c>
      <c r="U34" s="100">
        <f>SUM(U27:U33)</f>
        <v>179</v>
      </c>
    </row>
    <row r="35" spans="1:21" s="5" customFormat="1" ht="32.25" customHeight="1">
      <c r="A35" s="117" t="s">
        <v>16</v>
      </c>
      <c r="B35" s="117"/>
      <c r="C35" s="64">
        <f>C17+C25+C34</f>
        <v>325</v>
      </c>
      <c r="D35" s="25">
        <f>D17+D25+D34</f>
        <v>235</v>
      </c>
      <c r="E35" s="59">
        <f>D35-SUM(F35:H35)</f>
        <v>191</v>
      </c>
      <c r="F35" s="63">
        <f>F17+F25+F34</f>
        <v>20</v>
      </c>
      <c r="G35" s="63">
        <f>G17+G25+G34</f>
        <v>20</v>
      </c>
      <c r="H35" s="63">
        <f>H34</f>
        <v>4</v>
      </c>
      <c r="I35" s="63">
        <f>I17+I25+I34</f>
        <v>90</v>
      </c>
      <c r="J35" s="98">
        <f>J17+J25+J34</f>
        <v>877</v>
      </c>
      <c r="K35" s="98">
        <f>K17+K25+K34</f>
        <v>6</v>
      </c>
      <c r="L35" s="98">
        <f>L17+L25+L34</f>
        <v>7</v>
      </c>
      <c r="M35" s="80">
        <f>M17+M25+M34</f>
        <v>3</v>
      </c>
      <c r="N35" s="87">
        <f t="shared" si="3"/>
        <v>4.591623036649215</v>
      </c>
      <c r="O35" s="75">
        <f t="shared" si="4"/>
        <v>0.3</v>
      </c>
      <c r="P35" s="76">
        <f t="shared" si="5"/>
        <v>0.35</v>
      </c>
      <c r="Q35" s="108">
        <f>M35/H35</f>
        <v>0.75</v>
      </c>
      <c r="R35" s="99">
        <f>R17+R25+R34</f>
        <v>2342</v>
      </c>
      <c r="S35" s="71">
        <f t="shared" si="13"/>
        <v>12.261780104712042</v>
      </c>
      <c r="T35" s="98">
        <f>T17+T25+T34</f>
        <v>31</v>
      </c>
      <c r="U35" s="81">
        <f>U17+U25+U34</f>
        <v>924</v>
      </c>
    </row>
    <row r="36" spans="1:21" s="5" customFormat="1" ht="30" customHeight="1">
      <c r="A36" s="42"/>
      <c r="B36" s="42"/>
      <c r="C36" s="43"/>
      <c r="D36" s="44"/>
      <c r="E36" s="51"/>
      <c r="F36" s="44"/>
      <c r="G36" s="44"/>
      <c r="H36" s="44"/>
      <c r="I36" s="44"/>
      <c r="J36" s="44"/>
      <c r="K36" s="44"/>
      <c r="L36" s="44"/>
      <c r="M36" s="44"/>
      <c r="N36" s="52"/>
      <c r="O36" s="52"/>
      <c r="P36" s="52"/>
      <c r="Q36" s="53"/>
      <c r="R36" s="44"/>
      <c r="S36" s="52"/>
      <c r="T36" s="44"/>
      <c r="U36" s="44"/>
    </row>
    <row r="37" spans="1:21" s="6" customFormat="1" ht="22.5" customHeight="1">
      <c r="A37" s="46"/>
      <c r="B37" s="47"/>
      <c r="C37" s="48"/>
      <c r="D37" s="49"/>
      <c r="E37" s="47"/>
      <c r="F37" s="47"/>
      <c r="G37" s="49"/>
      <c r="H37" s="49"/>
      <c r="I37" s="49"/>
      <c r="J37" s="50"/>
      <c r="K37" s="50"/>
      <c r="L37" s="50"/>
      <c r="M37" s="50"/>
      <c r="N37" s="50"/>
      <c r="O37" s="50"/>
      <c r="P37" s="50"/>
      <c r="Q37" s="50"/>
      <c r="R37" s="50"/>
      <c r="S37" s="45"/>
      <c r="T37" s="50"/>
      <c r="U37" s="50"/>
    </row>
    <row r="38" spans="2:7" ht="15">
      <c r="B38" s="7"/>
      <c r="C38" s="16"/>
      <c r="D38" s="7"/>
      <c r="E38" s="7"/>
      <c r="F38" s="7"/>
      <c r="G38" s="7"/>
    </row>
    <row r="39" spans="2:7" ht="15">
      <c r="B39" s="7"/>
      <c r="C39" s="16"/>
      <c r="D39" s="7"/>
      <c r="E39" s="7"/>
      <c r="F39" s="7"/>
      <c r="G39" s="7"/>
    </row>
    <row r="40" spans="2:7" ht="15">
      <c r="B40" s="26"/>
      <c r="C40" s="16"/>
      <c r="D40" s="7"/>
      <c r="E40" s="7"/>
      <c r="F40" s="7"/>
      <c r="G40" s="7"/>
    </row>
    <row r="41" spans="2:7" ht="16.5">
      <c r="B41" s="8"/>
      <c r="C41" s="16"/>
      <c r="D41" s="7"/>
      <c r="E41" s="8"/>
      <c r="F41" s="7"/>
      <c r="G41" s="7"/>
    </row>
    <row r="42" spans="2:6" ht="16.5">
      <c r="B42" s="8"/>
      <c r="C42" s="11"/>
      <c r="E42" s="8"/>
      <c r="F42" s="8"/>
    </row>
    <row r="43" spans="2:7" ht="16.5">
      <c r="B43" s="8"/>
      <c r="C43" s="16"/>
      <c r="E43" s="8"/>
      <c r="F43" s="7"/>
      <c r="G43" s="7"/>
    </row>
    <row r="45" spans="2:7" ht="16.5">
      <c r="B45" s="8"/>
      <c r="C45" s="16"/>
      <c r="D45" s="7"/>
      <c r="E45" s="8"/>
      <c r="F45" s="7"/>
      <c r="G45" s="7"/>
    </row>
    <row r="46" spans="2:7" ht="15">
      <c r="B46" s="111"/>
      <c r="C46" s="111"/>
      <c r="D46" s="27"/>
      <c r="E46" s="28"/>
      <c r="F46" s="28"/>
      <c r="G46" s="7"/>
    </row>
    <row r="47" spans="2:7" ht="15">
      <c r="B47" s="29"/>
      <c r="C47" s="30"/>
      <c r="D47" s="27"/>
      <c r="E47" s="31"/>
      <c r="F47" s="7"/>
      <c r="G47" s="7"/>
    </row>
    <row r="48" spans="2:6" ht="15">
      <c r="B48" s="111"/>
      <c r="C48" s="111"/>
      <c r="D48" s="27"/>
      <c r="E48" s="31"/>
      <c r="F48" s="31"/>
    </row>
  </sheetData>
  <sheetProtection/>
  <mergeCells count="50">
    <mergeCell ref="F6:F7"/>
    <mergeCell ref="S5:S7"/>
    <mergeCell ref="T5:T7"/>
    <mergeCell ref="E6:E7"/>
    <mergeCell ref="G6:G7"/>
    <mergeCell ref="A23:B23"/>
    <mergeCell ref="J6:J7"/>
    <mergeCell ref="K6:K7"/>
    <mergeCell ref="L6:L7"/>
    <mergeCell ref="M6:M7"/>
    <mergeCell ref="A1:S1"/>
    <mergeCell ref="A2:S2"/>
    <mergeCell ref="U5:U7"/>
    <mergeCell ref="A5:A7"/>
    <mergeCell ref="B5:B7"/>
    <mergeCell ref="C5:C7"/>
    <mergeCell ref="I5:I7"/>
    <mergeCell ref="A3:S3"/>
    <mergeCell ref="J5:M5"/>
    <mergeCell ref="N5:Q5"/>
    <mergeCell ref="A24:B24"/>
    <mergeCell ref="R5:R7"/>
    <mergeCell ref="A10:A15"/>
    <mergeCell ref="A16:B16"/>
    <mergeCell ref="A17:B17"/>
    <mergeCell ref="A18:I18"/>
    <mergeCell ref="Q6:Q7"/>
    <mergeCell ref="A9:I9"/>
    <mergeCell ref="D5:H5"/>
    <mergeCell ref="H6:H7"/>
    <mergeCell ref="A21:B21"/>
    <mergeCell ref="A22:B22"/>
    <mergeCell ref="A33:B33"/>
    <mergeCell ref="A34:B34"/>
    <mergeCell ref="A35:B35"/>
    <mergeCell ref="A25:B25"/>
    <mergeCell ref="A26:I26"/>
    <mergeCell ref="A27:B27"/>
    <mergeCell ref="A28:B28"/>
    <mergeCell ref="A29:B29"/>
    <mergeCell ref="N6:N7"/>
    <mergeCell ref="O6:O7"/>
    <mergeCell ref="P6:P7"/>
    <mergeCell ref="B46:C46"/>
    <mergeCell ref="B48:C48"/>
    <mergeCell ref="D6:D7"/>
    <mergeCell ref="A30:B30"/>
    <mergeCell ref="A31:B31"/>
    <mergeCell ref="A19:B19"/>
    <mergeCell ref="A20:B20"/>
  </mergeCells>
  <printOptions/>
  <pageMargins left="0.2" right="0.1968503937007874" top="0.2362204724409449" bottom="0.20125" header="0.1968503937007874" footer="0.2362204724409449"/>
  <pageSetup horizontalDpi="600" verticalDpi="600" orientation="landscape" paperSize="9" scale="46" r:id="rId1"/>
  <headerFooter alignWithMargins="0">
    <oddFooter>&amp;C&amp;11&amp;Z&amp;F , &amp;A     по состоянию  на   &amp;T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50" zoomScaleNormal="50" zoomScaleSheetLayoutView="55" workbookViewId="0" topLeftCell="A1">
      <selection activeCell="K25" sqref="K25"/>
    </sheetView>
  </sheetViews>
  <sheetFormatPr defaultColWidth="9.00390625" defaultRowHeight="12.75" outlineLevelRow="1"/>
  <cols>
    <col min="1" max="1" width="45.25390625" style="0" customWidth="1"/>
    <col min="2" max="2" width="49.125" style="0" customWidth="1"/>
    <col min="3" max="3" width="19.125" style="18" customWidth="1"/>
    <col min="4" max="6" width="14.125" style="0" customWidth="1"/>
    <col min="7" max="7" width="16.25390625" style="0" customWidth="1"/>
    <col min="8" max="12" width="13.625" style="0" customWidth="1"/>
    <col min="13" max="13" width="15.625" style="2" customWidth="1"/>
  </cols>
  <sheetData>
    <row r="1" spans="1:22" ht="30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67"/>
      <c r="O1" s="67"/>
      <c r="P1" s="67"/>
      <c r="Q1" s="67"/>
      <c r="R1" s="67"/>
      <c r="S1" s="67"/>
      <c r="T1" s="67"/>
      <c r="U1" s="67"/>
      <c r="V1" s="67"/>
    </row>
    <row r="2" spans="1:22" ht="30">
      <c r="A2" s="128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67"/>
      <c r="O2" s="67"/>
      <c r="P2" s="67"/>
      <c r="Q2" s="67"/>
      <c r="R2" s="67"/>
      <c r="S2" s="67"/>
      <c r="T2" s="67"/>
      <c r="U2" s="67"/>
      <c r="V2" s="67"/>
    </row>
    <row r="3" spans="1:22" ht="30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68"/>
      <c r="O3" s="68"/>
      <c r="P3" s="68"/>
      <c r="Q3" s="68"/>
      <c r="R3" s="68"/>
      <c r="S3" s="68"/>
      <c r="T3" s="68"/>
      <c r="U3" s="68"/>
      <c r="V3" s="68"/>
    </row>
    <row r="4" spans="1:10" ht="18.75">
      <c r="A4" s="150"/>
      <c r="B4" s="150"/>
      <c r="C4" s="150"/>
      <c r="D4" s="150"/>
      <c r="E4" s="150"/>
      <c r="F4" s="150"/>
      <c r="G4" s="150"/>
      <c r="H4" s="1"/>
      <c r="I4" s="1"/>
      <c r="J4" s="1"/>
    </row>
    <row r="5" spans="1:10" ht="18.75">
      <c r="A5" s="150"/>
      <c r="B5" s="150"/>
      <c r="C5" s="150"/>
      <c r="D5" s="150"/>
      <c r="E5" s="150"/>
      <c r="F5" s="150"/>
      <c r="G5" s="150"/>
      <c r="H5" s="1"/>
      <c r="I5" s="1"/>
      <c r="J5" s="1"/>
    </row>
    <row r="6" spans="1:3" ht="18.75">
      <c r="A6" s="1"/>
      <c r="C6"/>
    </row>
    <row r="7" spans="1:13" s="2" customFormat="1" ht="36.75" customHeight="1">
      <c r="A7" s="155"/>
      <c r="B7" s="155"/>
      <c r="C7" s="157" t="s">
        <v>27</v>
      </c>
      <c r="D7" s="154" t="s">
        <v>52</v>
      </c>
      <c r="E7" s="154"/>
      <c r="F7" s="154"/>
      <c r="G7" s="154"/>
      <c r="H7" s="153" t="s">
        <v>55</v>
      </c>
      <c r="I7" s="153"/>
      <c r="J7" s="153"/>
      <c r="K7" s="153"/>
      <c r="L7" s="153"/>
      <c r="M7" s="152" t="s">
        <v>53</v>
      </c>
    </row>
    <row r="8" spans="1:13" s="2" customFormat="1" ht="40.5" customHeight="1">
      <c r="A8" s="155"/>
      <c r="B8" s="155"/>
      <c r="C8" s="157"/>
      <c r="D8" s="140" t="s">
        <v>50</v>
      </c>
      <c r="E8" s="141"/>
      <c r="F8" s="142"/>
      <c r="G8" s="158" t="s">
        <v>51</v>
      </c>
      <c r="H8" s="143" t="s">
        <v>60</v>
      </c>
      <c r="I8" s="144"/>
      <c r="J8" s="145"/>
      <c r="K8" s="148" t="s">
        <v>49</v>
      </c>
      <c r="L8" s="151" t="s">
        <v>54</v>
      </c>
      <c r="M8" s="152"/>
    </row>
    <row r="9" spans="1:13" s="2" customFormat="1" ht="67.5" customHeight="1">
      <c r="A9" s="155"/>
      <c r="B9" s="155"/>
      <c r="C9" s="157"/>
      <c r="D9" s="91" t="s">
        <v>57</v>
      </c>
      <c r="E9" s="89" t="s">
        <v>58</v>
      </c>
      <c r="F9" s="89" t="s">
        <v>59</v>
      </c>
      <c r="G9" s="157"/>
      <c r="H9" s="92" t="s">
        <v>57</v>
      </c>
      <c r="I9" s="88" t="s">
        <v>58</v>
      </c>
      <c r="J9" s="88" t="s">
        <v>59</v>
      </c>
      <c r="K9" s="149"/>
      <c r="L9" s="151"/>
      <c r="M9" s="152"/>
    </row>
    <row r="10" spans="1:13" s="4" customFormat="1" ht="20.25" customHeight="1" outlineLevel="1">
      <c r="A10" s="146" t="s">
        <v>6</v>
      </c>
      <c r="B10" s="66" t="s">
        <v>2</v>
      </c>
      <c r="C10" s="17">
        <f>D10+G10</f>
        <v>18</v>
      </c>
      <c r="D10" s="12">
        <v>3</v>
      </c>
      <c r="E10" s="12">
        <v>1</v>
      </c>
      <c r="F10" s="12">
        <v>1</v>
      </c>
      <c r="G10" s="12">
        <v>15</v>
      </c>
      <c r="H10" s="65">
        <v>25</v>
      </c>
      <c r="I10" s="65"/>
      <c r="J10" s="65"/>
      <c r="K10" s="65"/>
      <c r="L10" s="84">
        <f>H10+I10+J10+K10</f>
        <v>25</v>
      </c>
      <c r="M10" s="71">
        <f>H10/D10</f>
        <v>8.333333333333334</v>
      </c>
    </row>
    <row r="11" spans="1:13" s="4" customFormat="1" ht="20.25" customHeight="1" outlineLevel="1">
      <c r="A11" s="146"/>
      <c r="B11" s="66" t="s">
        <v>4</v>
      </c>
      <c r="C11" s="17">
        <f>D11+G11</f>
        <v>18</v>
      </c>
      <c r="D11" s="12">
        <v>3</v>
      </c>
      <c r="E11" s="12">
        <v>1</v>
      </c>
      <c r="F11" s="12">
        <v>1</v>
      </c>
      <c r="G11" s="12">
        <v>15</v>
      </c>
      <c r="H11" s="65">
        <v>24</v>
      </c>
      <c r="I11" s="65"/>
      <c r="J11" s="65"/>
      <c r="K11" s="65">
        <v>2</v>
      </c>
      <c r="L11" s="84">
        <f aca="true" t="shared" si="0" ref="L11:L26">H11+I11+J11+K11</f>
        <v>26</v>
      </c>
      <c r="M11" s="71">
        <f>H11/D11</f>
        <v>8</v>
      </c>
    </row>
    <row r="12" spans="1:13" s="4" customFormat="1" ht="20.25" customHeight="1" outlineLevel="1">
      <c r="A12" s="146"/>
      <c r="B12" s="66" t="s">
        <v>5</v>
      </c>
      <c r="C12" s="17">
        <f>D12+G12</f>
        <v>18</v>
      </c>
      <c r="D12" s="12">
        <v>3</v>
      </c>
      <c r="E12" s="12">
        <v>1</v>
      </c>
      <c r="F12" s="12">
        <v>1</v>
      </c>
      <c r="G12" s="12">
        <v>15</v>
      </c>
      <c r="H12" s="65">
        <v>14</v>
      </c>
      <c r="I12" s="65"/>
      <c r="J12" s="65"/>
      <c r="K12" s="65"/>
      <c r="L12" s="84">
        <f t="shared" si="0"/>
        <v>14</v>
      </c>
      <c r="M12" s="71">
        <f>H12/D12</f>
        <v>4.666666666666667</v>
      </c>
    </row>
    <row r="13" spans="1:13" s="4" customFormat="1" ht="39.75" customHeight="1" outlineLevel="1">
      <c r="A13" s="146"/>
      <c r="B13" s="66" t="s">
        <v>15</v>
      </c>
      <c r="C13" s="17">
        <f>D13+G13</f>
        <v>10</v>
      </c>
      <c r="D13" s="9"/>
      <c r="E13" s="9"/>
      <c r="F13" s="9"/>
      <c r="G13" s="12">
        <v>10</v>
      </c>
      <c r="H13" s="9"/>
      <c r="I13" s="9"/>
      <c r="J13" s="9"/>
      <c r="K13" s="65">
        <v>1</v>
      </c>
      <c r="L13" s="84">
        <f t="shared" si="0"/>
        <v>1</v>
      </c>
      <c r="M13" s="93"/>
    </row>
    <row r="14" spans="1:13" s="4" customFormat="1" ht="21" customHeight="1" outlineLevel="1">
      <c r="A14" s="146" t="s">
        <v>13</v>
      </c>
      <c r="B14" s="146"/>
      <c r="C14" s="17">
        <f>D14+G14</f>
        <v>10</v>
      </c>
      <c r="D14" s="9"/>
      <c r="E14" s="9"/>
      <c r="F14" s="9"/>
      <c r="G14" s="12">
        <v>10</v>
      </c>
      <c r="H14" s="9"/>
      <c r="I14" s="9"/>
      <c r="J14" s="9"/>
      <c r="K14" s="65">
        <v>4</v>
      </c>
      <c r="L14" s="84">
        <f t="shared" si="0"/>
        <v>4</v>
      </c>
      <c r="M14" s="93"/>
    </row>
    <row r="15" spans="1:13" s="4" customFormat="1" ht="21" customHeight="1" outlineLevel="1">
      <c r="A15" s="147" t="s">
        <v>7</v>
      </c>
      <c r="B15" s="147"/>
      <c r="C15" s="17">
        <f aca="true" t="shared" si="1" ref="C15:C20">D15+G15</f>
        <v>20</v>
      </c>
      <c r="D15" s="13"/>
      <c r="E15" s="13"/>
      <c r="F15" s="13"/>
      <c r="G15" s="12">
        <v>20</v>
      </c>
      <c r="H15" s="96"/>
      <c r="I15" s="96"/>
      <c r="J15" s="96"/>
      <c r="K15" s="65">
        <v>13</v>
      </c>
      <c r="L15" s="84">
        <f t="shared" si="0"/>
        <v>13</v>
      </c>
      <c r="M15" s="94"/>
    </row>
    <row r="16" spans="1:14" s="4" customFormat="1" ht="21" customHeight="1" outlineLevel="1">
      <c r="A16" s="147" t="s">
        <v>14</v>
      </c>
      <c r="B16" s="147"/>
      <c r="C16" s="17">
        <f t="shared" si="1"/>
        <v>18</v>
      </c>
      <c r="D16" s="12">
        <v>3</v>
      </c>
      <c r="E16" s="12">
        <v>1</v>
      </c>
      <c r="F16" s="12">
        <v>1</v>
      </c>
      <c r="G16" s="12">
        <v>15</v>
      </c>
      <c r="H16" s="65">
        <v>16</v>
      </c>
      <c r="I16" s="65"/>
      <c r="J16" s="65"/>
      <c r="K16" s="65"/>
      <c r="L16" s="84">
        <v>17</v>
      </c>
      <c r="M16" s="71">
        <f>H16/D16</f>
        <v>5.333333333333333</v>
      </c>
      <c r="N16" s="11"/>
    </row>
    <row r="17" spans="1:13" s="4" customFormat="1" ht="21" customHeight="1" outlineLevel="1">
      <c r="A17" s="146" t="s">
        <v>22</v>
      </c>
      <c r="B17" s="156"/>
      <c r="C17" s="17">
        <f t="shared" si="1"/>
        <v>15</v>
      </c>
      <c r="D17" s="13"/>
      <c r="E17" s="13"/>
      <c r="F17" s="13"/>
      <c r="G17" s="12">
        <v>15</v>
      </c>
      <c r="H17" s="9"/>
      <c r="I17" s="9"/>
      <c r="J17" s="9"/>
      <c r="K17" s="65">
        <v>3</v>
      </c>
      <c r="L17" s="84">
        <f t="shared" si="0"/>
        <v>3</v>
      </c>
      <c r="M17" s="93"/>
    </row>
    <row r="18" spans="1:13" s="4" customFormat="1" ht="21" customHeight="1" outlineLevel="1">
      <c r="A18" s="146" t="s">
        <v>10</v>
      </c>
      <c r="B18" s="146"/>
      <c r="C18" s="17">
        <f t="shared" si="1"/>
        <v>15</v>
      </c>
      <c r="D18" s="13"/>
      <c r="E18" s="13"/>
      <c r="F18" s="13"/>
      <c r="G18" s="12">
        <v>15</v>
      </c>
      <c r="H18" s="9"/>
      <c r="I18" s="9"/>
      <c r="J18" s="9"/>
      <c r="K18" s="65">
        <v>8</v>
      </c>
      <c r="L18" s="84">
        <f t="shared" si="0"/>
        <v>8</v>
      </c>
      <c r="M18" s="93"/>
    </row>
    <row r="19" spans="1:13" s="4" customFormat="1" ht="21" customHeight="1" outlineLevel="1">
      <c r="A19" s="146" t="s">
        <v>11</v>
      </c>
      <c r="B19" s="146"/>
      <c r="C19" s="17">
        <f t="shared" si="1"/>
        <v>15</v>
      </c>
      <c r="D19" s="13"/>
      <c r="E19" s="13"/>
      <c r="F19" s="13"/>
      <c r="G19" s="12">
        <v>15</v>
      </c>
      <c r="H19" s="96"/>
      <c r="I19" s="96"/>
      <c r="J19" s="96"/>
      <c r="K19" s="65">
        <v>3</v>
      </c>
      <c r="L19" s="84">
        <f t="shared" si="0"/>
        <v>3</v>
      </c>
      <c r="M19" s="94"/>
    </row>
    <row r="20" spans="1:13" s="4" customFormat="1" ht="21" customHeight="1" outlineLevel="1">
      <c r="A20" s="146" t="s">
        <v>25</v>
      </c>
      <c r="B20" s="146"/>
      <c r="C20" s="17">
        <f t="shared" si="1"/>
        <v>10</v>
      </c>
      <c r="D20" s="13"/>
      <c r="E20" s="13"/>
      <c r="F20" s="13"/>
      <c r="G20" s="12">
        <v>10</v>
      </c>
      <c r="H20" s="96"/>
      <c r="I20" s="96"/>
      <c r="J20" s="96"/>
      <c r="K20" s="65">
        <v>7</v>
      </c>
      <c r="L20" s="84">
        <f t="shared" si="0"/>
        <v>7</v>
      </c>
      <c r="M20" s="95"/>
    </row>
    <row r="21" spans="1:13" s="4" customFormat="1" ht="29.25" customHeight="1" outlineLevel="1">
      <c r="A21" s="146" t="s">
        <v>20</v>
      </c>
      <c r="B21" s="146"/>
      <c r="C21" s="17">
        <f>D21+G21</f>
        <v>15</v>
      </c>
      <c r="D21" s="13"/>
      <c r="E21" s="13"/>
      <c r="F21" s="13"/>
      <c r="G21" s="12">
        <v>15</v>
      </c>
      <c r="H21" s="96"/>
      <c r="I21" s="96"/>
      <c r="J21" s="96"/>
      <c r="K21" s="65">
        <v>11</v>
      </c>
      <c r="L21" s="84">
        <f t="shared" si="0"/>
        <v>11</v>
      </c>
      <c r="M21" s="95"/>
    </row>
    <row r="22" spans="1:13" s="4" customFormat="1" ht="30.75" customHeight="1" outlineLevel="1">
      <c r="A22" s="146" t="s">
        <v>12</v>
      </c>
      <c r="B22" s="146"/>
      <c r="C22" s="17">
        <v>20</v>
      </c>
      <c r="D22" s="15"/>
      <c r="E22" s="15"/>
      <c r="F22" s="15"/>
      <c r="G22" s="14">
        <v>20</v>
      </c>
      <c r="H22" s="96"/>
      <c r="I22" s="96"/>
      <c r="J22" s="96"/>
      <c r="K22" s="65">
        <v>9</v>
      </c>
      <c r="L22" s="84">
        <f t="shared" si="0"/>
        <v>9</v>
      </c>
      <c r="M22" s="95"/>
    </row>
    <row r="23" spans="1:13" s="4" customFormat="1" ht="24" customHeight="1" outlineLevel="1">
      <c r="A23" s="147" t="s">
        <v>21</v>
      </c>
      <c r="B23" s="147"/>
      <c r="C23" s="17">
        <f>D23+G23</f>
        <v>15</v>
      </c>
      <c r="D23" s="13"/>
      <c r="E23" s="13"/>
      <c r="F23" s="13"/>
      <c r="G23" s="12">
        <v>15</v>
      </c>
      <c r="H23" s="96"/>
      <c r="I23" s="96"/>
      <c r="J23" s="96"/>
      <c r="K23" s="65">
        <v>2</v>
      </c>
      <c r="L23" s="84">
        <f t="shared" si="0"/>
        <v>2</v>
      </c>
      <c r="M23" s="95"/>
    </row>
    <row r="24" spans="1:13" s="4" customFormat="1" ht="21" customHeight="1" outlineLevel="1">
      <c r="A24" s="146" t="s">
        <v>8</v>
      </c>
      <c r="B24" s="146"/>
      <c r="C24" s="17">
        <f>D24+G24</f>
        <v>18</v>
      </c>
      <c r="D24" s="12">
        <v>3</v>
      </c>
      <c r="E24" s="12">
        <v>1</v>
      </c>
      <c r="F24" s="12">
        <v>1</v>
      </c>
      <c r="G24" s="12">
        <v>15</v>
      </c>
      <c r="H24" s="65">
        <v>10</v>
      </c>
      <c r="I24" s="65"/>
      <c r="J24" s="65"/>
      <c r="K24" s="65">
        <v>3</v>
      </c>
      <c r="L24" s="84">
        <f t="shared" si="0"/>
        <v>13</v>
      </c>
      <c r="M24" s="71">
        <f>H24/D24</f>
        <v>3.3333333333333335</v>
      </c>
    </row>
    <row r="25" spans="1:13" s="4" customFormat="1" ht="42.75" customHeight="1" outlineLevel="1">
      <c r="A25" s="147" t="s">
        <v>24</v>
      </c>
      <c r="B25" s="147"/>
      <c r="C25" s="17">
        <f>D25+G25</f>
        <v>15</v>
      </c>
      <c r="D25" s="13"/>
      <c r="E25" s="13"/>
      <c r="F25" s="13"/>
      <c r="G25" s="12">
        <v>15</v>
      </c>
      <c r="H25" s="96"/>
      <c r="I25" s="96"/>
      <c r="J25" s="96"/>
      <c r="K25" s="65">
        <v>26</v>
      </c>
      <c r="L25" s="84">
        <f t="shared" si="0"/>
        <v>26</v>
      </c>
      <c r="M25" s="69"/>
    </row>
    <row r="26" spans="1:13" s="5" customFormat="1" ht="20.25" customHeight="1">
      <c r="A26" s="117" t="s">
        <v>16</v>
      </c>
      <c r="B26" s="117"/>
      <c r="C26" s="97">
        <f aca="true" t="shared" si="2" ref="C26:H26">SUM(C10:C25)</f>
        <v>250</v>
      </c>
      <c r="D26" s="97">
        <f t="shared" si="2"/>
        <v>15</v>
      </c>
      <c r="E26" s="97">
        <f t="shared" si="2"/>
        <v>5</v>
      </c>
      <c r="F26" s="97">
        <f t="shared" si="2"/>
        <v>5</v>
      </c>
      <c r="G26" s="97">
        <f t="shared" si="2"/>
        <v>235</v>
      </c>
      <c r="H26" s="24">
        <f t="shared" si="2"/>
        <v>89</v>
      </c>
      <c r="I26" s="90"/>
      <c r="J26" s="90"/>
      <c r="K26" s="24">
        <f>SUM(K10:K25)</f>
        <v>92</v>
      </c>
      <c r="L26" s="107">
        <f t="shared" si="0"/>
        <v>181</v>
      </c>
      <c r="M26" s="71">
        <f>H26/D26</f>
        <v>5.933333333333334</v>
      </c>
    </row>
    <row r="27" spans="1:13" s="6" customFormat="1" ht="22.5" customHeight="1">
      <c r="A27" s="21"/>
      <c r="B27" s="8"/>
      <c r="C27" s="23"/>
      <c r="D27" s="22"/>
      <c r="E27" s="22"/>
      <c r="F27" s="22"/>
      <c r="G27" s="22"/>
      <c r="M27" s="70"/>
    </row>
    <row r="28" ht="20.25">
      <c r="B28" s="7"/>
    </row>
    <row r="29" ht="20.25">
      <c r="B29" s="7"/>
    </row>
    <row r="30" ht="20.25">
      <c r="B30" s="26"/>
    </row>
    <row r="31" ht="20.25">
      <c r="B31" s="8"/>
    </row>
    <row r="32" ht="20.25">
      <c r="B32" s="8"/>
    </row>
    <row r="33" ht="20.25">
      <c r="B33" s="8"/>
    </row>
    <row r="35" ht="20.25">
      <c r="B35" s="8"/>
    </row>
    <row r="36" ht="20.25">
      <c r="B36" s="57"/>
    </row>
    <row r="37" ht="20.25">
      <c r="B37" s="29"/>
    </row>
    <row r="38" ht="20.25">
      <c r="B38" s="57"/>
    </row>
  </sheetData>
  <sheetProtection/>
  <mergeCells count="30">
    <mergeCell ref="A5:G5"/>
    <mergeCell ref="A7:A9"/>
    <mergeCell ref="B7:B9"/>
    <mergeCell ref="A15:B15"/>
    <mergeCell ref="A16:B16"/>
    <mergeCell ref="A17:B17"/>
    <mergeCell ref="A10:A13"/>
    <mergeCell ref="A14:B14"/>
    <mergeCell ref="C7:C9"/>
    <mergeCell ref="G8:G9"/>
    <mergeCell ref="A1:M1"/>
    <mergeCell ref="A25:B25"/>
    <mergeCell ref="A2:M2"/>
    <mergeCell ref="A3:M3"/>
    <mergeCell ref="K8:K9"/>
    <mergeCell ref="A4:G4"/>
    <mergeCell ref="L8:L9"/>
    <mergeCell ref="M7:M9"/>
    <mergeCell ref="H7:L7"/>
    <mergeCell ref="D7:G7"/>
    <mergeCell ref="D8:F8"/>
    <mergeCell ref="H8:J8"/>
    <mergeCell ref="A26:B26"/>
    <mergeCell ref="A21:B21"/>
    <mergeCell ref="A22:B22"/>
    <mergeCell ref="A23:B23"/>
    <mergeCell ref="A24:B24"/>
    <mergeCell ref="A18:B18"/>
    <mergeCell ref="A19:B19"/>
    <mergeCell ref="A20:B20"/>
  </mergeCells>
  <printOptions/>
  <pageMargins left="0.4724409448818898" right="0.1968503937007874" top="0.2362204724409449" bottom="0.2755905511811024" header="0.1968503937007874" footer="0.2362204724409449"/>
  <pageSetup horizontalDpi="600" verticalDpi="600" orientation="landscape" paperSize="9" scale="55" r:id="rId1"/>
  <headerFooter alignWithMargins="0">
    <oddFooter>&amp;C&amp;Z&amp;F.  &amp;A   по состоянию на   &amp;T   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Malushina</dc:creator>
  <cp:keywords/>
  <dc:description/>
  <cp:lastModifiedBy>Малушина Виктория Николаевна</cp:lastModifiedBy>
  <cp:lastPrinted>2014-07-25T16:34:18Z</cp:lastPrinted>
  <dcterms:created xsi:type="dcterms:W3CDTF">2010-06-03T10:10:00Z</dcterms:created>
  <dcterms:modified xsi:type="dcterms:W3CDTF">2014-07-25T16:34:29Z</dcterms:modified>
  <cp:category/>
  <cp:version/>
  <cp:contentType/>
  <cp:contentStatus/>
</cp:coreProperties>
</file>